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<sst xmlns="http://schemas.openxmlformats.org/spreadsheetml/2006/main" count="1420" uniqueCount="314">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</sst>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56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7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77" fontId="38" fillId="4" borderId="13" xfId="541" applyNumberFormat="1" applyFont="1" applyFill="1" applyBorder="1" applyAlignment="1" applyProtection="1">
      <alignment horizontal="center" vertical="center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49" fontId="22" fillId="0" borderId="0" xfId="537" applyFont="1" applyBorder="1" applyAlignment="1" applyProtection="1">
      <alignment horizontal="left" vertical="center" indent="2"/>
      <protection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0" fontId="18" fillId="24" borderId="45" xfId="540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22" fillId="4" borderId="47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8" xfId="536" applyFont="1" applyFill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49" xfId="54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22" fillId="20" borderId="43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53" xfId="541" applyFont="1" applyBorder="1" applyAlignment="1" applyProtection="1">
      <alignment horizontal="center" vertical="center"/>
      <protection/>
    </xf>
    <xf numFmtId="0" fontId="38" fillId="0" borderId="54" xfId="541" applyNumberFormat="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6" t="str">
        <f>"Версия "&amp;GetVersion()</f>
        <v>Версия 1.0</v>
      </c>
      <c r="P2" s="126"/>
      <c r="Q2" s="127"/>
    </row>
    <row r="3" spans="2:17" s="24" customFormat="1" ht="30.75" customHeight="1">
      <c r="B3" s="25"/>
      <c r="C3" s="131" t="s">
        <v>34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4" t="s">
        <v>119</v>
      </c>
      <c r="D26" s="134"/>
      <c r="E26" s="134"/>
      <c r="F26" s="134"/>
      <c r="G26" s="134"/>
      <c r="H26" s="134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8" t="s">
        <v>120</v>
      </c>
      <c r="D27" s="128"/>
      <c r="E27" s="129"/>
      <c r="F27" s="130"/>
      <c r="G27" s="130"/>
      <c r="H27" s="130"/>
      <c r="I27" s="130"/>
      <c r="J27" s="130"/>
      <c r="K27" s="130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8" t="s">
        <v>121</v>
      </c>
      <c r="D28" s="128"/>
      <c r="E28" s="129"/>
      <c r="F28" s="130"/>
      <c r="G28" s="130"/>
      <c r="H28" s="130"/>
      <c r="I28" s="130"/>
      <c r="J28" s="130"/>
      <c r="K28" s="130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8" t="s">
        <v>29</v>
      </c>
      <c r="D29" s="128"/>
      <c r="E29" s="136"/>
      <c r="F29" s="130"/>
      <c r="G29" s="130"/>
      <c r="H29" s="130"/>
      <c r="I29" s="130"/>
      <c r="J29" s="130"/>
      <c r="K29" s="130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8" t="s">
        <v>122</v>
      </c>
      <c r="D30" s="128"/>
      <c r="E30" s="137"/>
      <c r="F30" s="138"/>
      <c r="G30" s="138"/>
      <c r="H30" s="138"/>
      <c r="I30" s="138"/>
      <c r="J30" s="138"/>
      <c r="K30" s="129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8" t="s">
        <v>123</v>
      </c>
      <c r="D31" s="128"/>
      <c r="E31" s="138" t="s">
        <v>124</v>
      </c>
      <c r="F31" s="138"/>
      <c r="G31" s="138"/>
      <c r="H31" s="138"/>
      <c r="I31" s="138"/>
      <c r="J31" s="138"/>
      <c r="K31" s="129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4" t="s">
        <v>125</v>
      </c>
      <c r="D33" s="134"/>
      <c r="E33" s="134"/>
      <c r="F33" s="134"/>
      <c r="G33" s="134"/>
      <c r="H33" s="134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8" t="s">
        <v>120</v>
      </c>
      <c r="D34" s="128"/>
      <c r="E34" s="129" t="s">
        <v>126</v>
      </c>
      <c r="F34" s="135"/>
      <c r="G34" s="135"/>
      <c r="H34" s="135"/>
      <c r="I34" s="135"/>
      <c r="J34" s="135"/>
      <c r="K34" s="135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8" t="s">
        <v>121</v>
      </c>
      <c r="D35" s="128"/>
      <c r="E35" s="139"/>
      <c r="F35" s="135"/>
      <c r="G35" s="135"/>
      <c r="H35" s="135"/>
      <c r="I35" s="135"/>
      <c r="J35" s="135"/>
      <c r="K35" s="135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8" t="s">
        <v>29</v>
      </c>
      <c r="D36" s="128"/>
      <c r="E36" s="140"/>
      <c r="F36" s="141"/>
      <c r="G36" s="141"/>
      <c r="H36" s="141"/>
      <c r="I36" s="141"/>
      <c r="J36" s="141"/>
      <c r="K36" s="141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8" t="s">
        <v>122</v>
      </c>
      <c r="D37" s="128"/>
      <c r="E37" s="137"/>
      <c r="F37" s="138"/>
      <c r="G37" s="138"/>
      <c r="H37" s="138"/>
      <c r="I37" s="138"/>
      <c r="J37" s="138"/>
      <c r="K37" s="129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8" t="s">
        <v>123</v>
      </c>
      <c r="D38" s="128"/>
      <c r="E38" s="138"/>
      <c r="F38" s="138"/>
      <c r="G38" s="138"/>
      <c r="H38" s="138"/>
      <c r="I38" s="138"/>
      <c r="J38" s="138"/>
      <c r="K38" s="138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C35:D35"/>
    <mergeCell ref="E35:K35"/>
    <mergeCell ref="C38:D38"/>
    <mergeCell ref="E38:K38"/>
    <mergeCell ref="C36:D36"/>
    <mergeCell ref="E36:K36"/>
    <mergeCell ref="C37:D37"/>
    <mergeCell ref="E37:K37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O2:Q2"/>
    <mergeCell ref="C27:D27"/>
    <mergeCell ref="E27:K27"/>
    <mergeCell ref="C28:D28"/>
    <mergeCell ref="E28:K28"/>
    <mergeCell ref="C3:P3"/>
    <mergeCell ref="C26:H2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J12" sqref="J12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2018</v>
      </c>
    </row>
    <row r="3" spans="1:14" ht="15" customHeight="1">
      <c r="A3" s="50"/>
      <c r="D3" s="53"/>
      <c r="E3" s="54"/>
      <c r="F3" s="55"/>
      <c r="G3" s="147" t="str">
        <f>version</f>
        <v>Версия 1.0</v>
      </c>
      <c r="H3" s="148"/>
      <c r="M3" s="52" t="s">
        <v>127</v>
      </c>
      <c r="N3" s="1">
        <f>N2-1</f>
        <v>2017</v>
      </c>
    </row>
    <row r="4" spans="4:14" ht="30" customHeight="1">
      <c r="D4" s="57"/>
      <c r="E4" s="149" t="s">
        <v>138</v>
      </c>
      <c r="F4" s="150"/>
      <c r="G4" s="151"/>
      <c r="H4" s="58"/>
      <c r="M4" s="52" t="s">
        <v>128</v>
      </c>
      <c r="N4" s="1">
        <f>N2-2</f>
        <v>2016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4" t="s">
        <v>39</v>
      </c>
      <c r="G6" s="155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2018</v>
      </c>
      <c r="G8" s="61" t="s">
        <v>17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6" t="s">
        <v>285</v>
      </c>
      <c r="G10" s="157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8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8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52" t="s">
        <v>21</v>
      </c>
      <c r="F15" s="153"/>
      <c r="G15" s="42" t="s">
        <v>240</v>
      </c>
      <c r="H15" s="58"/>
    </row>
    <row r="16" spans="1:8" ht="30" customHeight="1">
      <c r="A16" s="63"/>
      <c r="D16" s="57"/>
      <c r="E16" s="142" t="s">
        <v>22</v>
      </c>
      <c r="F16" s="143"/>
      <c r="G16" s="43" t="s">
        <v>241</v>
      </c>
      <c r="H16" s="58"/>
    </row>
    <row r="17" spans="1:8" ht="21" customHeight="1">
      <c r="A17" s="63"/>
      <c r="D17" s="57"/>
      <c r="E17" s="144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44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44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44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45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45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45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46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L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Q29" sqref="Q29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9" width="8.75390625" style="89" customWidth="1"/>
    <col min="10" max="10" width="10.125" style="89" customWidth="1"/>
    <col min="11" max="11" width="10.00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5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2018 года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94"/>
    </row>
    <row r="11" spans="3:24" s="95" customFormat="1" ht="15" customHeight="1">
      <c r="C11" s="96"/>
      <c r="D11" s="159" t="str">
        <f>"ОРГАНИЗАЦИЯ: "&amp;IF(org="","Не определено",org)</f>
        <v>ОРГАНИЗАЦИЯ: ООО "Сети"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71" t="s">
        <v>30</v>
      </c>
      <c r="E13" s="174" t="s">
        <v>139</v>
      </c>
      <c r="F13" s="175" t="s">
        <v>153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 t="s">
        <v>140</v>
      </c>
      <c r="R13" s="175"/>
      <c r="S13" s="175" t="s">
        <v>141</v>
      </c>
      <c r="T13" s="175"/>
      <c r="U13" s="175"/>
      <c r="V13" s="164" t="s">
        <v>142</v>
      </c>
      <c r="W13" s="166" t="s">
        <v>150</v>
      </c>
      <c r="X13" s="98"/>
    </row>
    <row r="14" spans="3:24" ht="20.25" customHeight="1">
      <c r="C14" s="93"/>
      <c r="D14" s="172"/>
      <c r="E14" s="162"/>
      <c r="F14" s="162" t="s">
        <v>14</v>
      </c>
      <c r="G14" s="160" t="s">
        <v>143</v>
      </c>
      <c r="H14" s="160"/>
      <c r="I14" s="160"/>
      <c r="J14" s="160"/>
      <c r="K14" s="160"/>
      <c r="L14" s="160" t="s">
        <v>144</v>
      </c>
      <c r="M14" s="160"/>
      <c r="N14" s="160"/>
      <c r="O14" s="160"/>
      <c r="P14" s="160"/>
      <c r="Q14" s="160" t="s">
        <v>145</v>
      </c>
      <c r="R14" s="160" t="s">
        <v>146</v>
      </c>
      <c r="S14" s="160" t="s">
        <v>14</v>
      </c>
      <c r="T14" s="160" t="s">
        <v>147</v>
      </c>
      <c r="U14" s="160"/>
      <c r="V14" s="165"/>
      <c r="W14" s="167"/>
      <c r="X14" s="98"/>
    </row>
    <row r="15" spans="3:24" ht="40.5" customHeight="1" thickBot="1">
      <c r="C15" s="93"/>
      <c r="D15" s="173"/>
      <c r="E15" s="163"/>
      <c r="F15" s="163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1"/>
      <c r="R15" s="161"/>
      <c r="S15" s="161"/>
      <c r="T15" s="104" t="s">
        <v>148</v>
      </c>
      <c r="U15" s="104" t="s">
        <v>149</v>
      </c>
      <c r="V15" s="165"/>
      <c r="W15" s="167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8" t="str">
        <f>IF(prd2="","Не определено",prd2)</f>
        <v>Год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70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4">
        <f>G20+L20</f>
        <v>9875.022</v>
      </c>
      <c r="G20" s="124">
        <f>H20+I20+J20+K20</f>
        <v>4937.511</v>
      </c>
      <c r="H20" s="88"/>
      <c r="I20" s="125">
        <v>148.1247</v>
      </c>
      <c r="J20" s="125">
        <v>1530.6286</v>
      </c>
      <c r="K20" s="125">
        <v>3258.7577</v>
      </c>
      <c r="L20" s="125">
        <f>SUM(L21:L23)</f>
        <v>4937.511</v>
      </c>
      <c r="M20" s="88">
        <f>SUM(M21:M23)</f>
        <v>0</v>
      </c>
      <c r="N20" s="88">
        <f>SUM(N21:N23)</f>
        <v>148.1247</v>
      </c>
      <c r="O20" s="88">
        <f>SUM(O21:O23)</f>
        <v>1530.6286</v>
      </c>
      <c r="P20" s="88">
        <f>SUM(P21:P23)</f>
        <v>3258.7577</v>
      </c>
      <c r="Q20" s="125">
        <v>2.23518985577</v>
      </c>
      <c r="R20" s="88">
        <f>IF(L20=0,0,U20/L20)</f>
        <v>0</v>
      </c>
      <c r="S20" s="125">
        <v>11036.2745</v>
      </c>
      <c r="T20" s="125">
        <v>11036.2745</v>
      </c>
      <c r="U20" s="88">
        <f>SUM(U21:U23)</f>
        <v>0</v>
      </c>
      <c r="V20" s="88">
        <f>SUM(V21:V23)</f>
        <v>0</v>
      </c>
      <c r="W20" s="125">
        <v>11036.2745</v>
      </c>
      <c r="X20" s="98"/>
    </row>
    <row r="21" spans="3:24" ht="17.2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/>
      <c r="U21" s="101"/>
      <c r="V21" s="110"/>
      <c r="W21" s="120"/>
      <c r="X21" s="98"/>
    </row>
    <row r="22" spans="3:24" ht="30" customHeight="1">
      <c r="C22" s="93"/>
      <c r="D22" s="99"/>
      <c r="E22" s="121" t="s">
        <v>161</v>
      </c>
      <c r="F22" s="124">
        <f>G22+L22</f>
        <v>9875.022</v>
      </c>
      <c r="G22" s="124">
        <f>H22+I22+J22+K22</f>
        <v>4937.511</v>
      </c>
      <c r="H22" s="119"/>
      <c r="I22" s="125">
        <v>148.1247</v>
      </c>
      <c r="J22" s="125">
        <v>1530.6286</v>
      </c>
      <c r="K22" s="125">
        <v>3258.7577</v>
      </c>
      <c r="L22" s="124">
        <f>M22+N22+O22+P22</f>
        <v>4937.511</v>
      </c>
      <c r="M22" s="119"/>
      <c r="N22" s="88">
        <v>148.1247</v>
      </c>
      <c r="O22" s="88">
        <v>1530.6286</v>
      </c>
      <c r="P22" s="88">
        <v>3258.7577</v>
      </c>
      <c r="Q22" s="125">
        <v>2.23518985577</v>
      </c>
      <c r="R22" s="119"/>
      <c r="S22" s="125">
        <v>11036.2745</v>
      </c>
      <c r="T22" s="125">
        <v>11036.2745</v>
      </c>
      <c r="U22" s="88">
        <f>L22*R22</f>
        <v>0</v>
      </c>
      <c r="V22" s="119"/>
      <c r="W22" s="125">
        <v>11036.2745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2:G22 W22 S22:U22 N22:Q22 I22:L22 F20:W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 M22 V22 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6" t="s">
        <v>152</v>
      </c>
      <c r="B2" s="176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2019-02-15T06:01:08Z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